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405" yWindow="105" windowWidth="19440" windowHeight="14595" tabRatio="796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I38" i="1"/>
  <c r="I37" i="1"/>
  <c r="I36" i="1"/>
  <c r="C30" i="1"/>
  <c r="C32" i="1" s="1"/>
  <c r="C34" i="1" s="1"/>
  <c r="C40" i="1" l="1"/>
  <c r="C31" i="1"/>
  <c r="C42" i="1" l="1"/>
  <c r="C44" i="1" s="1"/>
  <c r="C46" i="1" s="1"/>
  <c r="C41" i="1"/>
  <c r="G65" i="2" l="1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D66" i="2" l="1"/>
  <c r="H65" i="2"/>
  <c r="H64" i="2"/>
  <c r="D68" i="2" l="1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<sst xmlns="http://schemas.openxmlformats.org/spreadsheetml/2006/main" count="290" uniqueCount="136">
  <si>
    <t>СВОДКА ЗАТРАТ</t>
  </si>
  <si>
    <t>P_0585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</si>
  <si>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</si>
  <si>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</si>
  <si>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</si>
  <si>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</si>
  <si>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</si>
  <si>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</si>
  <si>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</si>
  <si>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</si>
  <si>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</si>
  <si>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</si>
  <si>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</si>
  <si>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</si>
  <si>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</si>
  <si>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</si>
  <si>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</si>
  <si>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</si>
  <si>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</si>
  <si>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</si>
  <si>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</si>
  <si>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</si>
  <si>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</si>
  <si>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</si>
  <si>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</si>
  <si>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</si>
  <si>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</si>
  <si>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</si>
  <si>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</si>
  <si>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</si>
  <si>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</si>
  <si>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</si>
  <si>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</si>
  <si>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</si>
  <si>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</si>
  <si>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</si>
  <si>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</si>
  <si>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</si>
  <si>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</si>
  <si>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</si>
  <si>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</si>
  <si>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</si>
  <si>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</si>
  <si>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</si>
  <si>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</si>
  <si>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</si>
  <si>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</si>
  <si>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</si>
  <si>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</si>
  <si>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</si>
  <si>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</si>
  <si>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</si>
  <si>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</si>
  <si>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</si>
  <si>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</si>
  <si>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</si>
  <si>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</si>
  <si>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</si>
  <si>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</si>
  <si>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</si>
  <si>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</si>
  <si>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</si>
  <si>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</si>
  <si>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</si>
  <si>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</si>
  <si>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</si>
  <si>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</si>
  <si>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</si>
  <si>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</si>
  <si>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</si>
  <si>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</si>
  <si>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</si>
  <si>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</si>
  <si>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</si>
  <si>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</si>
  <si>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</si>
  <si>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</si>
  <si>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</si>
  <si>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</si>
  <si>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</si>
  <si>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</si>
  <si>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</si>
  <si>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</si>
  <si>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</si>
  <si>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</si>
  <si>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</si>
  <si>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</si>
  <si>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</si>
  <si>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</si>
  <si>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</si>
  <si>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</si>
  <si>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</si>
  <si>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</si>
  <si>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</si>
  <si>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</si>
  <si>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</si>
  <si>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</si>
  <si>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</si>
  <si>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</si>
  <si>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</si>
  <si>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</si>
  <si>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</si>
  <si>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</si>
  <si>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</si>
  <si>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</si>
  <si>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</si>
  <si>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</si>
  <si>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</si>
  <si>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</si>
  <si>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</si>
  <si>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</si>
  <si>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</si>
  <si>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</si>
  <si>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</si>
  <si>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</si>
  <si>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</si>
  <si>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</si>
  <si>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</si>
  <si>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</si>
  <si>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</si>
  <si>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</si>
  <si>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</si>
  <si>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</si>
  <si>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</si>
  <si>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</si>
  <si>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</si>
  <si>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</si>
  <si>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</si>
  <si>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</si>
  <si>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</si>
  <si>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</si>
  <si>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</si>
  <si>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</si>
  <si>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</si>
  <si>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</si>
  <si>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ВЛ-0,4 кВ от КТП С 605 10/0,4/250кВА ( протяженностью 1,5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</si>
</sst>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4" fontId="16" fillId="0" borderId="1" xfId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68" fontId="0" fillId="0" borderId="0" xfId="0" applyNumberFormat="1"/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7" zoomScale="90" zoomScaleNormal="90" workbookViewId="0">
      <selection activeCell="B24" sqref="B24"/>
    </sheetView>
  </sheetViews>
  <sheetFormatPr defaultColWidth="8.85546875" defaultRowHeight="15" x14ac:dyDescent="0.25"/>
  <cols>
    <col min="1" max="1" width="10.85546875" customWidth="1"/>
    <col min="2" max="2" width="101.42578125" customWidth="1"/>
    <col min="3" max="3" width="35" customWidth="1"/>
    <col min="4" max="4" width="14.5703125" customWidth="1"/>
    <col min="7" max="9" width="13.28515625" customWidth="1"/>
  </cols>
  <sheetData>
    <row r="1" spans="1:3" ht="15.95" customHeight="1" x14ac:dyDescent="0.25">
      <c r="A1" s="4"/>
      <c r="B1" s="4"/>
      <c r="C1" s="4"/>
    </row>
    <row r="2" spans="1:3" ht="15.95" customHeight="1" x14ac:dyDescent="0.25">
      <c r="A2" s="1"/>
      <c r="B2" s="1"/>
      <c r="C2" s="1"/>
    </row>
    <row r="3" spans="1:3" ht="15.95" customHeight="1" x14ac:dyDescent="0.25">
      <c r="A3" s="2"/>
      <c r="B3" s="2"/>
      <c r="C3" s="2"/>
    </row>
    <row r="4" spans="1:3" ht="15.95" customHeight="1" x14ac:dyDescent="0.25">
      <c r="A4" s="1"/>
      <c r="B4" s="1"/>
      <c r="C4" s="1"/>
    </row>
    <row r="5" spans="1:3" ht="15.95" customHeight="1" x14ac:dyDescent="0.25">
      <c r="A5" s="1"/>
      <c r="B5" s="1"/>
      <c r="C5" s="1"/>
    </row>
    <row r="6" spans="1:3" ht="15.95" customHeight="1" x14ac:dyDescent="0.25">
      <c r="A6" s="1"/>
      <c r="B6" s="1"/>
      <c r="C6" s="34"/>
    </row>
    <row r="7" spans="1:3" ht="15.95" customHeight="1" x14ac:dyDescent="0.25">
      <c r="A7" s="1"/>
      <c r="B7" s="1"/>
      <c r="C7" s="1"/>
    </row>
    <row r="8" spans="1:3" ht="15.95" customHeight="1" x14ac:dyDescent="0.25">
      <c r="A8" s="2"/>
      <c r="B8" s="2"/>
      <c r="C8" s="2"/>
    </row>
    <row r="9" spans="1:3" ht="15.95" customHeight="1" x14ac:dyDescent="0.25">
      <c r="A9" s="1"/>
      <c r="B9" s="1"/>
      <c r="C9" s="1"/>
    </row>
    <row r="10" spans="1:3" ht="15.95" customHeight="1" x14ac:dyDescent="0.25">
      <c r="A10" s="1"/>
      <c r="B10" s="1"/>
      <c r="C10" s="1"/>
    </row>
    <row r="11" spans="1:3" ht="15.95" customHeight="1" x14ac:dyDescent="0.25">
      <c r="A11" s="1"/>
      <c r="B11" s="1"/>
      <c r="C11" s="1"/>
    </row>
    <row r="12" spans="1:3" ht="15.95" customHeight="1" x14ac:dyDescent="0.25">
      <c r="A12" s="87" t="s">
        <v>0</v>
      </c>
      <c r="B12" s="87"/>
      <c r="C12" s="87"/>
    </row>
    <row r="13" spans="1:3" ht="15.95" customHeight="1" x14ac:dyDescent="0.25">
      <c r="A13" s="1"/>
      <c r="B13" s="1"/>
      <c r="C13" s="1"/>
    </row>
    <row r="14" spans="1:3" ht="15.95" customHeight="1" x14ac:dyDescent="0.25">
      <c r="A14" s="1"/>
      <c r="B14" s="1"/>
      <c r="C14" s="1"/>
    </row>
    <row r="15" spans="1:3" ht="15.95" customHeight="1" x14ac:dyDescent="0.25">
      <c r="A15" s="1"/>
      <c r="B15" s="1"/>
      <c r="C15" s="1"/>
    </row>
    <row r="16" spans="1:3" ht="20.100000000000001" customHeight="1" x14ac:dyDescent="0.25">
      <c r="A16" s="90" t="s">
        <v>1</v>
      </c>
      <c r="B16" s="90"/>
      <c r="C16" s="90"/>
    </row>
    <row r="17" spans="1:9" ht="15.95" customHeight="1" x14ac:dyDescent="0.25">
      <c r="A17" s="89" t="s">
        <v>2</v>
      </c>
      <c r="B17" s="89"/>
      <c r="C17" s="89"/>
    </row>
    <row r="18" spans="1:9" ht="15.95" customHeight="1" x14ac:dyDescent="0.25">
      <c r="A18" s="1"/>
      <c r="B18" s="1"/>
      <c r="C18" s="1"/>
    </row>
    <row r="19" spans="1:9" ht="72" customHeight="1" x14ac:dyDescent="0.25">
      <c r="A19" s="88" t="s">
        <v>135</v>
      </c>
      <c r="B19" s="88"/>
      <c r="C19" s="88"/>
    </row>
    <row r="20" spans="1:9" ht="15.95" customHeight="1" x14ac:dyDescent="0.25">
      <c r="A20" s="89" t="s">
        <v>3</v>
      </c>
      <c r="B20" s="89"/>
      <c r="C20" s="89"/>
    </row>
    <row r="21" spans="1:9" ht="15.95" customHeight="1" x14ac:dyDescent="0.25">
      <c r="A21" s="1"/>
      <c r="B21" s="1"/>
      <c r="C21" s="1"/>
    </row>
    <row r="22" spans="1:9" ht="15.95" customHeight="1" x14ac:dyDescent="0.25">
      <c r="A22" s="1"/>
      <c r="B22" s="1"/>
      <c r="C22" s="1"/>
    </row>
    <row r="23" spans="1:9" ht="51" customHeight="1" x14ac:dyDescent="0.25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5.95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25">
      <c r="A25" s="84" t="s">
        <v>119</v>
      </c>
      <c r="B25" s="85"/>
      <c r="C25" s="86"/>
      <c r="D25" s="51"/>
      <c r="E25" s="51"/>
      <c r="F25" s="51"/>
      <c r="G25" s="52"/>
      <c r="H25" s="52"/>
      <c r="I25" s="52"/>
    </row>
    <row r="26" spans="1:9" ht="17.100000000000001" customHeight="1" x14ac:dyDescent="0.25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17.100000000000001" customHeight="1" x14ac:dyDescent="0.25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7.100000000000001" customHeight="1" x14ac:dyDescent="0.25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25">
      <c r="A29" s="55" t="s">
        <v>8</v>
      </c>
      <c r="B29" s="53" t="s">
        <v>127</v>
      </c>
      <c r="C29" s="62">
        <f>ССР!G61*1.2</f>
        <v>2522.4423157894798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25">
      <c r="A30" s="50">
        <v>2</v>
      </c>
      <c r="B30" s="53" t="s">
        <v>9</v>
      </c>
      <c r="C30" s="62">
        <f>C27+C28+C29</f>
        <v>2522.4423157894798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25">
      <c r="A31" s="55" t="s">
        <v>10</v>
      </c>
      <c r="B31" s="53" t="s">
        <v>128</v>
      </c>
      <c r="C31" s="62">
        <f>C30-ROUND(C30/1.2,5)</f>
        <v>420.40705578947973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129</v>
      </c>
      <c r="C32" s="67">
        <f>C30*I37</f>
        <v>2791.1693924852402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50"/>
      <c r="B33" s="53" t="s">
        <v>133</v>
      </c>
      <c r="C33" s="62">
        <v>0.55000000000000004</v>
      </c>
      <c r="D33" s="57"/>
      <c r="E33" s="68"/>
      <c r="F33" s="69"/>
      <c r="G33" s="70"/>
      <c r="H33" s="60"/>
      <c r="I33" s="66"/>
    </row>
    <row r="34" spans="1:9" ht="15.75" x14ac:dyDescent="0.25">
      <c r="A34" s="50"/>
      <c r="B34" s="53" t="s">
        <v>134</v>
      </c>
      <c r="C34" s="67">
        <f>C32*C33</f>
        <v>1535.1431658668823</v>
      </c>
      <c r="D34" s="57"/>
      <c r="E34" s="68"/>
      <c r="F34" s="69"/>
      <c r="G34" s="70"/>
      <c r="H34" s="60"/>
      <c r="I34" s="66"/>
    </row>
    <row r="35" spans="1:9" ht="15.75" x14ac:dyDescent="0.25">
      <c r="A35" s="84" t="s">
        <v>130</v>
      </c>
      <c r="B35" s="85"/>
      <c r="C35" s="86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75" x14ac:dyDescent="0.25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75" x14ac:dyDescent="0.25">
      <c r="A37" s="55" t="s">
        <v>6</v>
      </c>
      <c r="B37" s="53" t="s">
        <v>122</v>
      </c>
      <c r="C37" s="76">
        <f>ССР!D70+ССР!E70</f>
        <v>23798.93160372776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75" x14ac:dyDescent="0.25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75" x14ac:dyDescent="0.25">
      <c r="A39" s="55" t="s">
        <v>8</v>
      </c>
      <c r="B39" s="53" t="s">
        <v>127</v>
      </c>
      <c r="C39" s="76">
        <f>ССР!G70-C29</f>
        <v>748.82728278666764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75" x14ac:dyDescent="0.25">
      <c r="A40" s="50">
        <v>2</v>
      </c>
      <c r="B40" s="53" t="s">
        <v>9</v>
      </c>
      <c r="C40" s="76">
        <f>C37+C38+C39</f>
        <v>24547.758886514428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75" x14ac:dyDescent="0.25">
      <c r="A41" s="55" t="s">
        <v>10</v>
      </c>
      <c r="B41" s="53" t="s">
        <v>128</v>
      </c>
      <c r="C41" s="62">
        <f>C40-ROUND(C40/1.2,5)</f>
        <v>4091.2931465144284</v>
      </c>
      <c r="D41" s="57"/>
      <c r="E41" s="73"/>
      <c r="F41" s="57"/>
      <c r="G41" s="51"/>
      <c r="H41" s="51"/>
      <c r="I41" s="51"/>
    </row>
    <row r="42" spans="1:9" ht="15.75" x14ac:dyDescent="0.25">
      <c r="A42" s="50">
        <v>3</v>
      </c>
      <c r="B42" s="53" t="s">
        <v>129</v>
      </c>
      <c r="C42" s="77">
        <f>C40*I38</f>
        <v>28475.211289023344</v>
      </c>
      <c r="D42" s="57"/>
      <c r="E42" s="68"/>
      <c r="F42" s="69"/>
      <c r="G42" s="51"/>
      <c r="H42" s="51"/>
      <c r="I42" s="51"/>
    </row>
    <row r="43" spans="1:9" ht="15.75" x14ac:dyDescent="0.25">
      <c r="A43" s="50"/>
      <c r="B43" s="53" t="s">
        <v>133</v>
      </c>
      <c r="C43" s="62">
        <f>C33</f>
        <v>0.55000000000000004</v>
      </c>
      <c r="D43" s="57"/>
      <c r="E43" s="68"/>
      <c r="F43" s="69"/>
      <c r="G43" s="51"/>
      <c r="H43" s="51"/>
      <c r="I43" s="51"/>
    </row>
    <row r="44" spans="1:9" ht="15.75" x14ac:dyDescent="0.25">
      <c r="A44" s="50"/>
      <c r="B44" s="53" t="s">
        <v>134</v>
      </c>
      <c r="C44" s="67">
        <f>C42*C43</f>
        <v>15661.36620896284</v>
      </c>
      <c r="D44" s="57"/>
      <c r="E44" s="68"/>
      <c r="F44" s="69"/>
      <c r="G44" s="51"/>
      <c r="H44" s="51"/>
      <c r="I44" s="51"/>
    </row>
    <row r="45" spans="1:9" ht="15.75" x14ac:dyDescent="0.25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75" x14ac:dyDescent="0.25">
      <c r="A46" s="50"/>
      <c r="B46" s="53" t="s">
        <v>131</v>
      </c>
      <c r="C46" s="79">
        <f>C34+C44</f>
        <v>17196.509374829722</v>
      </c>
      <c r="D46" s="57"/>
      <c r="E46" s="68"/>
      <c r="F46" s="69"/>
      <c r="G46" s="51"/>
      <c r="H46" s="51"/>
      <c r="I46" s="80"/>
    </row>
    <row r="47" spans="1:9" ht="15.75" x14ac:dyDescent="0.25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75" x14ac:dyDescent="0.25">
      <c r="A48" s="81" t="s">
        <v>132</v>
      </c>
      <c r="B48" s="52"/>
      <c r="C48" s="52"/>
      <c r="D48" s="51"/>
      <c r="E48" s="82"/>
      <c r="F48" s="51"/>
      <c r="G48" s="51"/>
      <c r="H48" s="51"/>
      <c r="I48" s="51"/>
    </row>
    <row r="49" spans="4:4" x14ac:dyDescent="0.25">
      <c r="D49" s="83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85546875" defaultRowHeight="15.75" x14ac:dyDescent="0.25"/>
  <cols>
    <col min="1" max="1" width="10.85546875" style="5" customWidth="1"/>
    <col min="2" max="2" width="66.28515625" style="5" customWidth="1"/>
    <col min="3" max="3" width="66.7109375" style="5" customWidth="1"/>
    <col min="4" max="4" width="21.855468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855468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8" t="s">
        <v>135</v>
      </c>
      <c r="B13" s="88"/>
      <c r="C13" s="88"/>
      <c r="D13" s="88"/>
      <c r="E13" s="88"/>
      <c r="F13" s="88"/>
      <c r="G13" s="88"/>
      <c r="H13" s="88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4.95" customHeight="1" x14ac:dyDescent="0.25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24</v>
      </c>
      <c r="C25" s="32" t="s">
        <v>25</v>
      </c>
      <c r="D25" s="20">
        <v>17344.316355253999</v>
      </c>
      <c r="E25" s="20">
        <v>963.03164928267995</v>
      </c>
      <c r="F25" s="20">
        <v>0</v>
      </c>
      <c r="G25" s="20">
        <v>0</v>
      </c>
      <c r="H25" s="20">
        <v>18307.348004537002</v>
      </c>
    </row>
    <row r="26" spans="1:8" ht="17.100000000000001" customHeight="1" x14ac:dyDescent="0.25">
      <c r="A26" s="6"/>
      <c r="B26" s="9"/>
      <c r="C26" s="9" t="s">
        <v>26</v>
      </c>
      <c r="D26" s="20">
        <v>17344.316355253999</v>
      </c>
      <c r="E26" s="20">
        <v>963.03164928267995</v>
      </c>
      <c r="F26" s="20">
        <v>0</v>
      </c>
      <c r="G26" s="20">
        <v>0</v>
      </c>
      <c r="H26" s="20">
        <v>18307.348004537002</v>
      </c>
    </row>
    <row r="27" spans="1:8" ht="17.100000000000001" customHeight="1" x14ac:dyDescent="0.25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25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25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25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25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25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25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25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25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50000000000003" customHeight="1" x14ac:dyDescent="0.25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25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25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25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25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25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25">
      <c r="A42" s="6"/>
      <c r="B42" s="9"/>
      <c r="C42" s="9" t="s">
        <v>37</v>
      </c>
      <c r="D42" s="20">
        <v>17344.316355253999</v>
      </c>
      <c r="E42" s="20">
        <v>963.03164928267995</v>
      </c>
      <c r="F42" s="20">
        <v>0</v>
      </c>
      <c r="G42" s="20">
        <v>0</v>
      </c>
      <c r="H42" s="20">
        <v>18307.348004537002</v>
      </c>
    </row>
    <row r="43" spans="1:8" ht="17.100000000000001" customHeight="1" x14ac:dyDescent="0.25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5" x14ac:dyDescent="0.25">
      <c r="A44" s="6">
        <v>2</v>
      </c>
      <c r="B44" s="6" t="s">
        <v>39</v>
      </c>
      <c r="C44" s="32" t="s">
        <v>40</v>
      </c>
      <c r="D44" s="20">
        <v>433.60790888135</v>
      </c>
      <c r="E44" s="20">
        <v>24.075791232067001</v>
      </c>
      <c r="F44" s="20">
        <v>0</v>
      </c>
      <c r="G44" s="20">
        <v>0</v>
      </c>
      <c r="H44" s="20">
        <v>457.68370011342</v>
      </c>
    </row>
    <row r="45" spans="1:8" ht="17.100000000000001" customHeight="1" x14ac:dyDescent="0.25">
      <c r="A45" s="6"/>
      <c r="B45" s="9"/>
      <c r="C45" s="9" t="s">
        <v>41</v>
      </c>
      <c r="D45" s="20">
        <v>433.60790888135</v>
      </c>
      <c r="E45" s="20">
        <v>24.075791232067001</v>
      </c>
      <c r="F45" s="20">
        <v>0</v>
      </c>
      <c r="G45" s="20">
        <v>0</v>
      </c>
      <c r="H45" s="20">
        <v>457.68370011342</v>
      </c>
    </row>
    <row r="46" spans="1:8" ht="17.100000000000001" customHeight="1" x14ac:dyDescent="0.25">
      <c r="A46" s="6"/>
      <c r="B46" s="9"/>
      <c r="C46" s="9" t="s">
        <v>42</v>
      </c>
      <c r="D46" s="20">
        <v>17777.924264136</v>
      </c>
      <c r="E46" s="20">
        <v>987.10744051475001</v>
      </c>
      <c r="F46" s="20">
        <v>0</v>
      </c>
      <c r="G46" s="20">
        <v>0</v>
      </c>
      <c r="H46" s="20">
        <v>18765.031704649999</v>
      </c>
    </row>
    <row r="47" spans="1:8" ht="17.100000000000001" customHeight="1" x14ac:dyDescent="0.25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25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91.799488983903004</v>
      </c>
      <c r="H48" s="20">
        <v>91.799488983903004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0">
        <v>464.00382329394</v>
      </c>
      <c r="E49" s="20">
        <v>25.763504197435001</v>
      </c>
      <c r="F49" s="20">
        <v>0</v>
      </c>
      <c r="G49" s="20">
        <v>0</v>
      </c>
      <c r="H49" s="20">
        <v>489.76732749137</v>
      </c>
    </row>
    <row r="50" spans="1:8" x14ac:dyDescent="0.25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302.28718165958998</v>
      </c>
      <c r="H50" s="20">
        <v>302.28718165958998</v>
      </c>
    </row>
    <row r="51" spans="1:8" x14ac:dyDescent="0.25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60.221274471245998</v>
      </c>
      <c r="H51" s="20">
        <v>60.221274471245998</v>
      </c>
    </row>
    <row r="52" spans="1:8" x14ac:dyDescent="0.25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90.315043002536996</v>
      </c>
      <c r="H52" s="20">
        <v>90.315043002536996</v>
      </c>
    </row>
    <row r="53" spans="1:8" ht="17.100000000000001" customHeight="1" x14ac:dyDescent="0.25">
      <c r="A53" s="6"/>
      <c r="B53" s="9"/>
      <c r="C53" s="9" t="s">
        <v>65</v>
      </c>
      <c r="D53" s="20">
        <v>464.00382329394</v>
      </c>
      <c r="E53" s="20">
        <v>25.763504197435001</v>
      </c>
      <c r="F53" s="20">
        <v>0</v>
      </c>
      <c r="G53" s="20">
        <v>544.62298811727999</v>
      </c>
      <c r="H53" s="20">
        <v>1034.3903156086999</v>
      </c>
    </row>
    <row r="54" spans="1:8" ht="17.100000000000001" customHeight="1" x14ac:dyDescent="0.25">
      <c r="A54" s="6"/>
      <c r="B54" s="9"/>
      <c r="C54" s="9" t="s">
        <v>64</v>
      </c>
      <c r="D54" s="20">
        <v>18241.928087429998</v>
      </c>
      <c r="E54" s="20">
        <v>1012.8709447122</v>
      </c>
      <c r="F54" s="20">
        <v>0</v>
      </c>
      <c r="G54" s="20">
        <v>544.62298811727999</v>
      </c>
      <c r="H54" s="20">
        <v>19799.422020259</v>
      </c>
    </row>
    <row r="55" spans="1:8" ht="17.100000000000001" customHeight="1" x14ac:dyDescent="0.25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25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25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25">
      <c r="A58" s="6"/>
      <c r="B58" s="9"/>
      <c r="C58" s="9" t="s">
        <v>61</v>
      </c>
      <c r="D58" s="20">
        <v>18241.928087429998</v>
      </c>
      <c r="E58" s="20">
        <v>1012.8709447122</v>
      </c>
      <c r="F58" s="20">
        <v>0</v>
      </c>
      <c r="G58" s="20">
        <v>544.62298811727999</v>
      </c>
      <c r="H58" s="20">
        <v>19799.422020259</v>
      </c>
    </row>
    <row r="59" spans="1:8" ht="153" customHeight="1" x14ac:dyDescent="0.25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25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2102.0352631578999</v>
      </c>
      <c r="H60" s="20">
        <v>2102.0352631578999</v>
      </c>
    </row>
    <row r="61" spans="1:8" ht="17.100000000000001" customHeight="1" x14ac:dyDescent="0.25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2102.0352631578999</v>
      </c>
      <c r="H61" s="20">
        <v>2102.0352631578999</v>
      </c>
    </row>
    <row r="62" spans="1:8" ht="17.100000000000001" customHeight="1" x14ac:dyDescent="0.25">
      <c r="A62" s="6"/>
      <c r="B62" s="9"/>
      <c r="C62" s="9" t="s">
        <v>56</v>
      </c>
      <c r="D62" s="20">
        <v>18241.928087429998</v>
      </c>
      <c r="E62" s="20">
        <v>1012.8709447122</v>
      </c>
      <c r="F62" s="20">
        <v>0</v>
      </c>
      <c r="G62" s="20">
        <v>2646.6582512752002</v>
      </c>
      <c r="H62" s="20">
        <v>21901.457283416999</v>
      </c>
    </row>
    <row r="63" spans="1:8" ht="17.100000000000001" customHeight="1" x14ac:dyDescent="0.25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50000000000003" customHeight="1" x14ac:dyDescent="0.25">
      <c r="A64" s="6">
        <v>9</v>
      </c>
      <c r="B64" s="6" t="s">
        <v>54</v>
      </c>
      <c r="C64" s="7" t="s">
        <v>53</v>
      </c>
      <c r="D64" s="20">
        <f>D62 * 3%</f>
        <v>547.25784262289994</v>
      </c>
      <c r="E64" s="20">
        <f>E62 * 3%</f>
        <v>30.386128341365996</v>
      </c>
      <c r="F64" s="20">
        <f>F62 * 3%</f>
        <v>0</v>
      </c>
      <c r="G64" s="20">
        <f>G62 * 3%</f>
        <v>79.399747538256008</v>
      </c>
      <c r="H64" s="20">
        <f>SUM(D64:G64)</f>
        <v>657.04371850252187</v>
      </c>
    </row>
    <row r="65" spans="1:8" ht="17.100000000000001" customHeight="1" x14ac:dyDescent="0.25">
      <c r="A65" s="6"/>
      <c r="B65" s="9"/>
      <c r="C65" s="9" t="s">
        <v>52</v>
      </c>
      <c r="D65" s="20">
        <f>D64</f>
        <v>547.25784262289994</v>
      </c>
      <c r="E65" s="20">
        <f>E64</f>
        <v>30.386128341365996</v>
      </c>
      <c r="F65" s="20">
        <f>F64</f>
        <v>0</v>
      </c>
      <c r="G65" s="20">
        <f>G64</f>
        <v>79.399747538256008</v>
      </c>
      <c r="H65" s="20">
        <f>SUM(D65:G65)</f>
        <v>657.04371850252187</v>
      </c>
    </row>
    <row r="66" spans="1:8" ht="17.100000000000001" customHeight="1" x14ac:dyDescent="0.25">
      <c r="A66" s="6"/>
      <c r="B66" s="9"/>
      <c r="C66" s="9" t="s">
        <v>51</v>
      </c>
      <c r="D66" s="20">
        <f>D65 + D62</f>
        <v>18789.185930052899</v>
      </c>
      <c r="E66" s="20">
        <f>E65 + E62</f>
        <v>1043.257073053566</v>
      </c>
      <c r="F66" s="20">
        <f>F65 + F62</f>
        <v>0</v>
      </c>
      <c r="G66" s="20">
        <f>G65 + G62</f>
        <v>2726.0579988134564</v>
      </c>
      <c r="H66" s="20">
        <f>SUM(D66:G66)</f>
        <v>22558.501001919922</v>
      </c>
    </row>
    <row r="67" spans="1:8" ht="17.100000000000001" customHeight="1" x14ac:dyDescent="0.25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25">
      <c r="A68" s="6">
        <v>10</v>
      </c>
      <c r="B68" s="6" t="s">
        <v>49</v>
      </c>
      <c r="C68" s="7" t="s">
        <v>48</v>
      </c>
      <c r="D68" s="20">
        <f>D66 * 20%</f>
        <v>3757.8371860105799</v>
      </c>
      <c r="E68" s="20">
        <f>E66 * 20%</f>
        <v>208.65141461071323</v>
      </c>
      <c r="F68" s="20">
        <f>F66 * 20%</f>
        <v>0</v>
      </c>
      <c r="G68" s="20">
        <f>G66 * 20%</f>
        <v>545.21159976269132</v>
      </c>
      <c r="H68" s="20">
        <f>SUM(D68:G68)</f>
        <v>4511.7002003839843</v>
      </c>
    </row>
    <row r="69" spans="1:8" ht="17.100000000000001" customHeight="1" x14ac:dyDescent="0.25">
      <c r="A69" s="6"/>
      <c r="B69" s="9"/>
      <c r="C69" s="9" t="s">
        <v>47</v>
      </c>
      <c r="D69" s="20">
        <f>D68</f>
        <v>3757.8371860105799</v>
      </c>
      <c r="E69" s="20">
        <f>E68</f>
        <v>208.65141461071323</v>
      </c>
      <c r="F69" s="20">
        <f>F68</f>
        <v>0</v>
      </c>
      <c r="G69" s="20">
        <f>G68</f>
        <v>545.21159976269132</v>
      </c>
      <c r="H69" s="20">
        <f>SUM(D69:G69)</f>
        <v>4511.7002003839843</v>
      </c>
    </row>
    <row r="70" spans="1:8" ht="17.100000000000001" customHeight="1" x14ac:dyDescent="0.25">
      <c r="A70" s="6"/>
      <c r="B70" s="9"/>
      <c r="C70" s="9" t="s">
        <v>46</v>
      </c>
      <c r="D70" s="20">
        <f>D69 + D66</f>
        <v>22547.023116063479</v>
      </c>
      <c r="E70" s="20">
        <f>E69 + E66</f>
        <v>1251.9084876642792</v>
      </c>
      <c r="F70" s="20">
        <f>F69 + F66</f>
        <v>0</v>
      </c>
      <c r="G70" s="20">
        <f>G69 + G66</f>
        <v>3271.2695985761475</v>
      </c>
      <c r="H70" s="20">
        <f>SUM(D70:G70)</f>
        <v>27070.201202303906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135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77</v>
      </c>
      <c r="C13" s="25" t="s">
        <v>78</v>
      </c>
      <c r="D13" s="19">
        <v>7796.8163552542001</v>
      </c>
      <c r="E13" s="19">
        <v>129.55164928267999</v>
      </c>
      <c r="F13" s="19">
        <v>0</v>
      </c>
      <c r="G13" s="19">
        <v>0</v>
      </c>
      <c r="H13" s="19">
        <v>7926.3680045369001</v>
      </c>
      <c r="J13" s="5"/>
    </row>
    <row r="14" spans="1:14" ht="17.100000000000001" customHeight="1" x14ac:dyDescent="0.25">
      <c r="A14" s="6"/>
      <c r="B14" s="9"/>
      <c r="C14" s="9" t="s">
        <v>79</v>
      </c>
      <c r="D14" s="19">
        <v>7796.8163552542001</v>
      </c>
      <c r="E14" s="19">
        <v>129.55164928267999</v>
      </c>
      <c r="F14" s="19">
        <v>0</v>
      </c>
      <c r="G14" s="19">
        <v>0</v>
      </c>
      <c r="H14" s="19">
        <v>7926.3680045369001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135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91.799488983903004</v>
      </c>
      <c r="H13" s="19">
        <v>91.799488983903004</v>
      </c>
      <c r="J13" s="5"/>
    </row>
    <row r="14" spans="1:14" ht="17.100000000000001" customHeight="1" x14ac:dyDescent="0.25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91.799488983903004</v>
      </c>
      <c r="H14" s="19">
        <v>91.799488983903004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135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910.10526315789002</v>
      </c>
      <c r="H13" s="19">
        <v>910.10526315789002</v>
      </c>
      <c r="J13" s="5"/>
    </row>
    <row r="14" spans="1:14" ht="17.100000000000001" customHeight="1" x14ac:dyDescent="0.25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910.10526315789002</v>
      </c>
      <c r="H14" s="19">
        <v>910.10526315789002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135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77</v>
      </c>
      <c r="C13" s="25" t="s">
        <v>78</v>
      </c>
      <c r="D13" s="19">
        <v>9547.5</v>
      </c>
      <c r="E13" s="19">
        <v>833.48</v>
      </c>
      <c r="F13" s="19">
        <v>0</v>
      </c>
      <c r="G13" s="19">
        <v>0</v>
      </c>
      <c r="H13" s="19">
        <v>10380.98</v>
      </c>
      <c r="J13" s="5"/>
    </row>
    <row r="14" spans="1:14" ht="17.100000000000001" customHeight="1" x14ac:dyDescent="0.25">
      <c r="A14" s="6"/>
      <c r="B14" s="9"/>
      <c r="C14" s="9" t="s">
        <v>79</v>
      </c>
      <c r="D14" s="19">
        <v>9547.5</v>
      </c>
      <c r="E14" s="19">
        <v>833.48</v>
      </c>
      <c r="F14" s="19">
        <v>0</v>
      </c>
      <c r="G14" s="19">
        <v>0</v>
      </c>
      <c r="H14" s="19">
        <v>10380.98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135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1191.93</v>
      </c>
      <c r="H13" s="19">
        <v>1191.93</v>
      </c>
      <c r="J13" s="5"/>
    </row>
    <row r="14" spans="1:14" ht="17.100000000000001" customHeight="1" x14ac:dyDescent="0.25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1191.93</v>
      </c>
      <c r="H14" s="19">
        <v>1191.93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19" zoomScale="75" zoomScaleNormal="87" workbookViewId="0">
      <selection activeCell="H3" sqref="H3:H48"/>
    </sheetView>
  </sheetViews>
  <sheetFormatPr defaultColWidth="8.855468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5.95" customHeight="1" x14ac:dyDescent="0.25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95" t="s">
        <v>25</v>
      </c>
      <c r="B3" s="96"/>
      <c r="C3" s="45"/>
      <c r="D3" s="43">
        <v>7926.3680045369001</v>
      </c>
      <c r="E3" s="41"/>
      <c r="F3" s="41"/>
      <c r="G3" s="41"/>
      <c r="H3" s="48"/>
    </row>
    <row r="4" spans="1:8" x14ac:dyDescent="0.25">
      <c r="A4" s="97" t="s">
        <v>92</v>
      </c>
      <c r="B4" s="42" t="s">
        <v>93</v>
      </c>
      <c r="C4" s="45"/>
      <c r="D4" s="43">
        <v>7796.8163552542001</v>
      </c>
      <c r="E4" s="41"/>
      <c r="F4" s="41"/>
      <c r="G4" s="41"/>
      <c r="H4" s="48"/>
    </row>
    <row r="5" spans="1:8" x14ac:dyDescent="0.25">
      <c r="A5" s="97"/>
      <c r="B5" s="42" t="s">
        <v>94</v>
      </c>
      <c r="C5" s="37"/>
      <c r="D5" s="43">
        <v>129.55164928267999</v>
      </c>
      <c r="E5" s="41"/>
      <c r="F5" s="41"/>
      <c r="G5" s="41"/>
      <c r="H5" s="47"/>
    </row>
    <row r="6" spans="1:8" x14ac:dyDescent="0.25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25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25">
      <c r="A8" s="99" t="s">
        <v>78</v>
      </c>
      <c r="B8" s="100"/>
      <c r="C8" s="97" t="s">
        <v>98</v>
      </c>
      <c r="D8" s="44">
        <v>7926.3680045369001</v>
      </c>
      <c r="E8" s="41">
        <v>1.5</v>
      </c>
      <c r="F8" s="41" t="s">
        <v>97</v>
      </c>
      <c r="G8" s="44">
        <v>5284.2453363578998</v>
      </c>
      <c r="H8" s="47"/>
    </row>
    <row r="9" spans="1:8" x14ac:dyDescent="0.25">
      <c r="A9" s="101">
        <v>1</v>
      </c>
      <c r="B9" s="42" t="s">
        <v>93</v>
      </c>
      <c r="C9" s="97"/>
      <c r="D9" s="44">
        <v>7796.8163552542001</v>
      </c>
      <c r="E9" s="41"/>
      <c r="F9" s="41"/>
      <c r="G9" s="41"/>
      <c r="H9" s="98" t="s">
        <v>25</v>
      </c>
    </row>
    <row r="10" spans="1:8" x14ac:dyDescent="0.25">
      <c r="A10" s="97"/>
      <c r="B10" s="42" t="s">
        <v>94</v>
      </c>
      <c r="C10" s="97"/>
      <c r="D10" s="44">
        <v>129.55164928267999</v>
      </c>
      <c r="E10" s="41"/>
      <c r="F10" s="41"/>
      <c r="G10" s="41"/>
      <c r="H10" s="98"/>
    </row>
    <row r="11" spans="1:8" x14ac:dyDescent="0.25">
      <c r="A11" s="97"/>
      <c r="B11" s="42" t="s">
        <v>95</v>
      </c>
      <c r="C11" s="97"/>
      <c r="D11" s="44">
        <v>0</v>
      </c>
      <c r="E11" s="41"/>
      <c r="F11" s="41"/>
      <c r="G11" s="41"/>
      <c r="H11" s="98"/>
    </row>
    <row r="12" spans="1:8" x14ac:dyDescent="0.25">
      <c r="A12" s="97"/>
      <c r="B12" s="42" t="s">
        <v>96</v>
      </c>
      <c r="C12" s="97"/>
      <c r="D12" s="44">
        <v>0</v>
      </c>
      <c r="E12" s="41"/>
      <c r="F12" s="41"/>
      <c r="G12" s="41"/>
      <c r="H12" s="98"/>
    </row>
    <row r="13" spans="1:8" ht="25.5" x14ac:dyDescent="0.25">
      <c r="A13" s="102" t="s">
        <v>45</v>
      </c>
      <c r="B13" s="96"/>
      <c r="C13" s="37"/>
      <c r="D13" s="43">
        <v>91.799488983903004</v>
      </c>
      <c r="E13" s="41"/>
      <c r="F13" s="41"/>
      <c r="G13" s="41"/>
      <c r="H13" s="47"/>
    </row>
    <row r="14" spans="1:8" x14ac:dyDescent="0.25">
      <c r="A14" s="97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7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7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7"/>
      <c r="B17" s="42" t="s">
        <v>96</v>
      </c>
      <c r="C17" s="37"/>
      <c r="D17" s="43">
        <v>91.799488983903004</v>
      </c>
      <c r="E17" s="41"/>
      <c r="F17" s="41"/>
      <c r="G17" s="41"/>
      <c r="H17" s="47"/>
    </row>
    <row r="18" spans="1:8" x14ac:dyDescent="0.25">
      <c r="A18" s="99" t="s">
        <v>45</v>
      </c>
      <c r="B18" s="100"/>
      <c r="C18" s="97" t="s">
        <v>98</v>
      </c>
      <c r="D18" s="44">
        <v>91.799488983903004</v>
      </c>
      <c r="E18" s="41">
        <v>1.5</v>
      </c>
      <c r="F18" s="41" t="s">
        <v>97</v>
      </c>
      <c r="G18" s="44">
        <v>61.199659322602002</v>
      </c>
      <c r="H18" s="47"/>
    </row>
    <row r="19" spans="1:8" x14ac:dyDescent="0.25">
      <c r="A19" s="101">
        <v>1</v>
      </c>
      <c r="B19" s="42" t="s">
        <v>93</v>
      </c>
      <c r="C19" s="97"/>
      <c r="D19" s="44">
        <v>0</v>
      </c>
      <c r="E19" s="41"/>
      <c r="F19" s="41"/>
      <c r="G19" s="41"/>
      <c r="H19" s="98" t="s">
        <v>25</v>
      </c>
    </row>
    <row r="20" spans="1:8" x14ac:dyDescent="0.25">
      <c r="A20" s="97"/>
      <c r="B20" s="42" t="s">
        <v>94</v>
      </c>
      <c r="C20" s="97"/>
      <c r="D20" s="44">
        <v>0</v>
      </c>
      <c r="E20" s="41"/>
      <c r="F20" s="41"/>
      <c r="G20" s="41"/>
      <c r="H20" s="98"/>
    </row>
    <row r="21" spans="1:8" x14ac:dyDescent="0.25">
      <c r="A21" s="97"/>
      <c r="B21" s="42" t="s">
        <v>95</v>
      </c>
      <c r="C21" s="97"/>
      <c r="D21" s="44">
        <v>0</v>
      </c>
      <c r="E21" s="41"/>
      <c r="F21" s="41"/>
      <c r="G21" s="41"/>
      <c r="H21" s="98"/>
    </row>
    <row r="22" spans="1:8" x14ac:dyDescent="0.25">
      <c r="A22" s="97"/>
      <c r="B22" s="42" t="s">
        <v>96</v>
      </c>
      <c r="C22" s="97"/>
      <c r="D22" s="44">
        <v>91.799488983903004</v>
      </c>
      <c r="E22" s="41"/>
      <c r="F22" s="41"/>
      <c r="G22" s="41"/>
      <c r="H22" s="98"/>
    </row>
    <row r="23" spans="1:8" ht="25.5" x14ac:dyDescent="0.25">
      <c r="A23" s="102" t="s">
        <v>58</v>
      </c>
      <c r="B23" s="96"/>
      <c r="C23" s="37"/>
      <c r="D23" s="43">
        <v>2102.0352631578999</v>
      </c>
      <c r="E23" s="41"/>
      <c r="F23" s="41"/>
      <c r="G23" s="41"/>
      <c r="H23" s="47"/>
    </row>
    <row r="24" spans="1:8" x14ac:dyDescent="0.25">
      <c r="A24" s="97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7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7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25">
      <c r="A27" s="97"/>
      <c r="B27" s="42" t="s">
        <v>96</v>
      </c>
      <c r="C27" s="37"/>
      <c r="D27" s="43">
        <v>2102.0352631578999</v>
      </c>
      <c r="E27" s="41"/>
      <c r="F27" s="41"/>
      <c r="G27" s="41"/>
      <c r="H27" s="47"/>
    </row>
    <row r="28" spans="1:8" x14ac:dyDescent="0.25">
      <c r="A28" s="99" t="s">
        <v>58</v>
      </c>
      <c r="B28" s="100"/>
      <c r="C28" s="97" t="s">
        <v>98</v>
      </c>
      <c r="D28" s="44">
        <v>910.10526315789002</v>
      </c>
      <c r="E28" s="41">
        <v>1.5</v>
      </c>
      <c r="F28" s="41" t="s">
        <v>97</v>
      </c>
      <c r="G28" s="44">
        <v>606.73684210526005</v>
      </c>
      <c r="H28" s="47"/>
    </row>
    <row r="29" spans="1:8" x14ac:dyDescent="0.25">
      <c r="A29" s="101">
        <v>1</v>
      </c>
      <c r="B29" s="42" t="s">
        <v>93</v>
      </c>
      <c r="C29" s="97"/>
      <c r="D29" s="44">
        <v>0</v>
      </c>
      <c r="E29" s="41"/>
      <c r="F29" s="41"/>
      <c r="G29" s="41"/>
      <c r="H29" s="98" t="s">
        <v>25</v>
      </c>
    </row>
    <row r="30" spans="1:8" x14ac:dyDescent="0.25">
      <c r="A30" s="97"/>
      <c r="B30" s="42" t="s">
        <v>94</v>
      </c>
      <c r="C30" s="97"/>
      <c r="D30" s="44">
        <v>0</v>
      </c>
      <c r="E30" s="41"/>
      <c r="F30" s="41"/>
      <c r="G30" s="41"/>
      <c r="H30" s="98"/>
    </row>
    <row r="31" spans="1:8" x14ac:dyDescent="0.25">
      <c r="A31" s="97"/>
      <c r="B31" s="42" t="s">
        <v>95</v>
      </c>
      <c r="C31" s="97"/>
      <c r="D31" s="44">
        <v>0</v>
      </c>
      <c r="E31" s="41"/>
      <c r="F31" s="41"/>
      <c r="G31" s="41"/>
      <c r="H31" s="98"/>
    </row>
    <row r="32" spans="1:8" x14ac:dyDescent="0.25">
      <c r="A32" s="97"/>
      <c r="B32" s="42" t="s">
        <v>96</v>
      </c>
      <c r="C32" s="97"/>
      <c r="D32" s="44">
        <v>910.10526315789002</v>
      </c>
      <c r="E32" s="41"/>
      <c r="F32" s="41"/>
      <c r="G32" s="41"/>
      <c r="H32" s="98"/>
    </row>
    <row r="33" spans="1:8" x14ac:dyDescent="0.25">
      <c r="A33" s="99" t="s">
        <v>58</v>
      </c>
      <c r="B33" s="100"/>
      <c r="C33" s="97" t="s">
        <v>102</v>
      </c>
      <c r="D33" s="44">
        <v>1191.93</v>
      </c>
      <c r="E33" s="41">
        <v>134</v>
      </c>
      <c r="F33" s="41" t="s">
        <v>101</v>
      </c>
      <c r="G33" s="44">
        <v>8.8949999999999996</v>
      </c>
      <c r="H33" s="47"/>
    </row>
    <row r="34" spans="1:8" x14ac:dyDescent="0.25">
      <c r="A34" s="101">
        <v>2</v>
      </c>
      <c r="B34" s="42" t="s">
        <v>93</v>
      </c>
      <c r="C34" s="97"/>
      <c r="D34" s="44">
        <v>0</v>
      </c>
      <c r="E34" s="41"/>
      <c r="F34" s="41"/>
      <c r="G34" s="41"/>
      <c r="H34" s="98" t="s">
        <v>25</v>
      </c>
    </row>
    <row r="35" spans="1:8" x14ac:dyDescent="0.25">
      <c r="A35" s="97"/>
      <c r="B35" s="42" t="s">
        <v>94</v>
      </c>
      <c r="C35" s="97"/>
      <c r="D35" s="44">
        <v>0</v>
      </c>
      <c r="E35" s="41"/>
      <c r="F35" s="41"/>
      <c r="G35" s="41"/>
      <c r="H35" s="98"/>
    </row>
    <row r="36" spans="1:8" x14ac:dyDescent="0.25">
      <c r="A36" s="97"/>
      <c r="B36" s="42" t="s">
        <v>95</v>
      </c>
      <c r="C36" s="97"/>
      <c r="D36" s="44">
        <v>0</v>
      </c>
      <c r="E36" s="41"/>
      <c r="F36" s="41"/>
      <c r="G36" s="41"/>
      <c r="H36" s="98"/>
    </row>
    <row r="37" spans="1:8" x14ac:dyDescent="0.25">
      <c r="A37" s="97"/>
      <c r="B37" s="42" t="s">
        <v>96</v>
      </c>
      <c r="C37" s="97"/>
      <c r="D37" s="44">
        <v>1191.93</v>
      </c>
      <c r="E37" s="41"/>
      <c r="F37" s="41"/>
      <c r="G37" s="41"/>
      <c r="H37" s="98"/>
    </row>
    <row r="38" spans="1:8" ht="25.5" x14ac:dyDescent="0.25">
      <c r="A38" s="102"/>
      <c r="B38" s="96"/>
      <c r="C38" s="37"/>
      <c r="D38" s="43">
        <v>10380.98</v>
      </c>
      <c r="E38" s="41"/>
      <c r="F38" s="41"/>
      <c r="G38" s="41"/>
      <c r="H38" s="47"/>
    </row>
    <row r="39" spans="1:8" x14ac:dyDescent="0.25">
      <c r="A39" s="97" t="s">
        <v>92</v>
      </c>
      <c r="B39" s="42" t="s">
        <v>93</v>
      </c>
      <c r="C39" s="37"/>
      <c r="D39" s="43">
        <v>9547.5</v>
      </c>
      <c r="E39" s="41"/>
      <c r="F39" s="41"/>
      <c r="G39" s="41"/>
      <c r="H39" s="47"/>
    </row>
    <row r="40" spans="1:8" x14ac:dyDescent="0.25">
      <c r="A40" s="97"/>
      <c r="B40" s="42" t="s">
        <v>94</v>
      </c>
      <c r="C40" s="37"/>
      <c r="D40" s="43">
        <v>833.48</v>
      </c>
      <c r="E40" s="41"/>
      <c r="F40" s="41"/>
      <c r="G40" s="41"/>
      <c r="H40" s="47"/>
    </row>
    <row r="41" spans="1:8" x14ac:dyDescent="0.25">
      <c r="A41" s="97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25">
      <c r="A42" s="97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25">
      <c r="A43" s="99" t="s">
        <v>78</v>
      </c>
      <c r="B43" s="100"/>
      <c r="C43" s="97" t="s">
        <v>102</v>
      </c>
      <c r="D43" s="44">
        <v>10380.98</v>
      </c>
      <c r="E43" s="41">
        <v>134</v>
      </c>
      <c r="F43" s="41" t="s">
        <v>101</v>
      </c>
      <c r="G43" s="44">
        <v>77.47</v>
      </c>
      <c r="H43" s="47"/>
    </row>
    <row r="44" spans="1:8" x14ac:dyDescent="0.25">
      <c r="A44" s="101">
        <v>1</v>
      </c>
      <c r="B44" s="42" t="s">
        <v>93</v>
      </c>
      <c r="C44" s="97"/>
      <c r="D44" s="44">
        <v>9547.5</v>
      </c>
      <c r="E44" s="41"/>
      <c r="F44" s="41"/>
      <c r="G44" s="41"/>
      <c r="H44" s="98" t="s">
        <v>25</v>
      </c>
    </row>
    <row r="45" spans="1:8" x14ac:dyDescent="0.25">
      <c r="A45" s="97"/>
      <c r="B45" s="42" t="s">
        <v>94</v>
      </c>
      <c r="C45" s="97"/>
      <c r="D45" s="44">
        <v>833.48</v>
      </c>
      <c r="E45" s="41"/>
      <c r="F45" s="41"/>
      <c r="G45" s="41"/>
      <c r="H45" s="98"/>
    </row>
    <row r="46" spans="1:8" x14ac:dyDescent="0.25">
      <c r="A46" s="97"/>
      <c r="B46" s="42" t="s">
        <v>95</v>
      </c>
      <c r="C46" s="97"/>
      <c r="D46" s="44">
        <v>0</v>
      </c>
      <c r="E46" s="41"/>
      <c r="F46" s="41"/>
      <c r="G46" s="41"/>
      <c r="H46" s="98"/>
    </row>
    <row r="47" spans="1:8" x14ac:dyDescent="0.25">
      <c r="A47" s="97"/>
      <c r="B47" s="42" t="s">
        <v>96</v>
      </c>
      <c r="C47" s="97"/>
      <c r="D47" s="44">
        <v>0</v>
      </c>
      <c r="E47" s="41"/>
      <c r="F47" s="41"/>
      <c r="G47" s="41"/>
      <c r="H47" s="98"/>
    </row>
    <row r="48" spans="1:8" x14ac:dyDescent="0.25">
      <c r="A48" s="46"/>
      <c r="C48" s="46"/>
      <c r="D48" s="40"/>
      <c r="E48" s="40"/>
      <c r="F48" s="40"/>
      <c r="G48" s="40"/>
      <c r="H48" s="49"/>
    </row>
    <row r="50" spans="1:8" x14ac:dyDescent="0.25">
      <c r="A50" s="103" t="s">
        <v>103</v>
      </c>
      <c r="B50" s="103"/>
      <c r="C50" s="103"/>
      <c r="D50" s="103"/>
      <c r="E50" s="103"/>
      <c r="F50" s="103"/>
      <c r="G50" s="103"/>
      <c r="H50" s="103"/>
    </row>
    <row r="51" spans="1:8" x14ac:dyDescent="0.25">
      <c r="A51" s="103" t="s">
        <v>104</v>
      </c>
      <c r="B51" s="103"/>
      <c r="C51" s="103"/>
      <c r="D51" s="103"/>
      <c r="E51" s="103"/>
      <c r="F51" s="103"/>
      <c r="G51" s="103"/>
      <c r="H51" s="103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855468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4" t="s">
        <v>105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25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25">
      <c r="A4" s="25" t="s">
        <v>114</v>
      </c>
      <c r="B4" s="26" t="s">
        <v>97</v>
      </c>
      <c r="C4" s="27">
        <v>1.6831578947368</v>
      </c>
      <c r="D4" s="27">
        <v>900.30388838926001</v>
      </c>
      <c r="E4" s="26">
        <v>0.4</v>
      </c>
      <c r="F4" s="26"/>
      <c r="G4" s="27">
        <v>1515.3535974046999</v>
      </c>
      <c r="H4" s="28"/>
    </row>
    <row r="5" spans="1:8" ht="39" customHeight="1" x14ac:dyDescent="0.25">
      <c r="A5" s="25" t="s">
        <v>115</v>
      </c>
      <c r="B5" s="26" t="s">
        <v>101</v>
      </c>
      <c r="C5" s="27">
        <v>37.894736842104997</v>
      </c>
      <c r="D5" s="27">
        <v>81.798315329532997</v>
      </c>
      <c r="E5" s="26">
        <v>0.4</v>
      </c>
      <c r="F5" s="26"/>
      <c r="G5" s="27">
        <v>3099.7256335401999</v>
      </c>
      <c r="H5" s="28"/>
    </row>
    <row r="6" spans="1:8" ht="39" customHeight="1" x14ac:dyDescent="0.25">
      <c r="A6" s="25" t="s">
        <v>116</v>
      </c>
      <c r="B6" s="26" t="s">
        <v>101</v>
      </c>
      <c r="C6" s="27">
        <v>6.3157894736842</v>
      </c>
      <c r="D6" s="27">
        <v>19.871333705078001</v>
      </c>
      <c r="E6" s="26">
        <v>0.4</v>
      </c>
      <c r="F6" s="26"/>
      <c r="G6" s="27">
        <v>125.5031602426</v>
      </c>
      <c r="H6" s="28"/>
    </row>
    <row r="7" spans="1:8" ht="39" customHeight="1" x14ac:dyDescent="0.25">
      <c r="A7" s="25" t="s">
        <v>117</v>
      </c>
      <c r="B7" s="26" t="s">
        <v>101</v>
      </c>
      <c r="C7" s="27">
        <v>603</v>
      </c>
      <c r="D7" s="27">
        <v>4.8225376529421</v>
      </c>
      <c r="E7" s="26"/>
      <c r="F7" s="26"/>
      <c r="G7" s="27">
        <v>2907.9902047240998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User1</cp:lastModifiedBy>
  <dcterms:created xsi:type="dcterms:W3CDTF">2021-08-10T06:39:51Z</dcterms:created>
  <dcterms:modified xsi:type="dcterms:W3CDTF">2025-10-21T05:46:14Z</dcterms:modified>
  <cp:category/>
</cp:coreProperties>
</file>